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2"/>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<sst xmlns="http://schemas.openxmlformats.org/spreadsheetml/2006/main" count="218" uniqueCount="91">
  <si>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</si>
  <si>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</si>
  <si>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</si>
  <si>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</si>
  <si>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</si>
  <si>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</si>
  <si>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</si>
  <si>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</si>
  <si>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</si>
  <si>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</si>
  <si>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</si>
  <si>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</si>
  <si>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</si>
  <si>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</si>
  <si>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</si>
  <si>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</si>
  <si>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</si>
  <si>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</si>
  <si>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</si>
  <si>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</si>
  <si>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</si>
  <si>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</si>
  <si>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</si>
  <si>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</si>
  <si>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</si>
  <si>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</si>
  <si>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</si>
  <si>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</si>
  <si>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</si>
  <si>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</si>
  <si>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</si>
  <si>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</si>
  <si>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</si>
  <si>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</si>
  <si>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</si>
  <si>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</si>
  <si>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</si>
  <si>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</si>
  <si>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</si>
  <si>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</si>
  <si>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</si>
  <si>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</si>
  <si>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</si>
  <si>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</si>
  <si>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</si>
  <si>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</si>
  <si>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</si>
  <si>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</si>
  <si>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</si>
  <si>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</si>
  <si>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</si>
  <si>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</si>
  <si>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</si>
  <si>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</si>
  <si>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</si>
  <si>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</si>
  <si>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</si>
  <si>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</si>
  <si>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</si>
  <si>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</si>
  <si>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</si>
  <si>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</si>
  <si>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</si>
  <si>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</si>
  <si>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</si>
  <si>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</si>
  <si>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</si>
  <si>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</si>
  <si>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</si>
  <si>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</si>
  <si>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</si>
  <si>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</si>
  <si>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</si>
  <si>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</si>
  <si>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</si>
  <si>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</si>
  <si>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</si>
  <si>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</si>
  <si>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</si>
  <si>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</si>
  <si>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</si>
  <si>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</si>
  <si>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</si>
  <si>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</si>
  <si>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</si>
  <si>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</si>
  <si>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</si>
  <si>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</si>
  <si>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</si>
  <si>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</si>
  <si>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East Cambridgeshire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</si>
</sst>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zoomScaleNormal="100" workbookViewId="0">
      <pane xSplit="2" ySplit="8" topLeftCell="C12" activePane="bottomRight" state="frozen"/>
      <selection pane="topRight" activeCell="C1" sqref="C1"/>
      <selection pane="bottomLeft" activeCell="A5" sqref="A5"/>
      <selection pane="bottomRight" activeCell="AU18" sqref="AU1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2336</v>
      </c>
      <c r="D10" s="42">
        <v>29305</v>
      </c>
      <c r="E10" s="43">
        <v>27525</v>
      </c>
      <c r="F10" s="42">
        <v>4139981</v>
      </c>
      <c r="G10" s="43">
        <v>3946382</v>
      </c>
      <c r="H10" s="42">
        <v>2322</v>
      </c>
      <c r="I10" s="42">
        <v>27618</v>
      </c>
      <c r="J10" s="43">
        <v>26279</v>
      </c>
      <c r="K10" s="42">
        <v>3942378</v>
      </c>
      <c r="L10" s="43">
        <v>3743470</v>
      </c>
      <c r="M10" s="42">
        <v>2287</v>
      </c>
      <c r="N10" s="42">
        <v>26243</v>
      </c>
      <c r="O10" s="43">
        <v>23705</v>
      </c>
      <c r="P10" s="42">
        <v>3723045</v>
      </c>
      <c r="Q10" s="43">
        <v>3402049</v>
      </c>
      <c r="R10" s="42">
        <v>2291</v>
      </c>
      <c r="S10" s="42">
        <v>23887</v>
      </c>
      <c r="T10" s="43">
        <v>21219</v>
      </c>
      <c r="U10" s="42">
        <v>3419508</v>
      </c>
      <c r="V10" s="43">
        <v>3035343</v>
      </c>
      <c r="W10" s="42">
        <v>2200</v>
      </c>
      <c r="X10" s="42">
        <v>21181</v>
      </c>
      <c r="Y10" s="43">
        <v>19695</v>
      </c>
      <c r="Z10" s="42">
        <v>3109635</v>
      </c>
      <c r="AA10" s="43">
        <v>2908307</v>
      </c>
      <c r="AB10" s="42">
        <v>2073</v>
      </c>
      <c r="AC10" s="42">
        <v>19417</v>
      </c>
      <c r="AD10" s="43">
        <v>18322</v>
      </c>
      <c r="AE10" s="42">
        <v>2881516</v>
      </c>
      <c r="AF10" s="43">
        <v>2807186</v>
      </c>
      <c r="AG10" s="42">
        <v>1953</v>
      </c>
      <c r="AH10" s="42">
        <v>17894</v>
      </c>
      <c r="AI10" s="43">
        <v>17578</v>
      </c>
      <c r="AJ10" s="42">
        <v>2750256</v>
      </c>
      <c r="AK10" s="43">
        <v>2576712</v>
      </c>
      <c r="AL10" s="42">
        <v>1845</v>
      </c>
      <c r="AM10" s="42">
        <v>17089</v>
      </c>
      <c r="AN10" s="43">
        <v>16658</v>
      </c>
      <c r="AO10" s="42">
        <v>2521964</v>
      </c>
      <c r="AP10" s="43">
        <v>2495184</v>
      </c>
      <c r="AQ10" s="42">
        <v>1734</v>
      </c>
      <c r="AR10" s="42">
        <v>16337</v>
      </c>
      <c r="AS10" s="43">
        <v>15586</v>
      </c>
      <c r="AT10" s="42">
        <v>2454761</v>
      </c>
      <c r="AU10" s="43">
        <v>2520860</v>
      </c>
    </row>
    <row r="11" spans="1:47" x14ac:dyDescent="0.35">
      <c r="A11" s="32" t="s">
        <v>12</v>
      </c>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row>
    <row r="12" spans="1:47" ht="39.75" customHeight="1" x14ac:dyDescent="0.35">
      <c r="A12" s="17" t="s">
        <v>34</v>
      </c>
      <c r="B12" s="40"/>
      <c r="C12" s="42">
        <v>115</v>
      </c>
      <c r="D12" s="42">
        <v>226</v>
      </c>
      <c r="E12" s="54">
        <v>0</v>
      </c>
      <c r="F12" s="42">
        <v>34824</v>
      </c>
      <c r="G12" s="54">
        <v>0</v>
      </c>
      <c r="H12" s="42">
        <v>187</v>
      </c>
      <c r="I12" s="42">
        <v>438</v>
      </c>
      <c r="J12" s="54">
        <v>0</v>
      </c>
      <c r="K12" s="42">
        <v>62639</v>
      </c>
      <c r="L12" s="54">
        <v>0</v>
      </c>
      <c r="M12" s="42">
        <v>210</v>
      </c>
      <c r="N12" s="42">
        <v>524</v>
      </c>
      <c r="O12" s="54">
        <v>0</v>
      </c>
      <c r="P12" s="42">
        <v>60017</v>
      </c>
      <c r="Q12" s="54">
        <v>0</v>
      </c>
      <c r="R12" s="42">
        <v>188</v>
      </c>
      <c r="S12" s="42">
        <v>365</v>
      </c>
      <c r="T12" s="54">
        <v>0</v>
      </c>
      <c r="U12" s="42">
        <v>46661</v>
      </c>
      <c r="V12" s="54">
        <v>0</v>
      </c>
      <c r="W12" s="42">
        <v>284</v>
      </c>
      <c r="X12" s="42">
        <v>501</v>
      </c>
      <c r="Y12" s="54">
        <v>0</v>
      </c>
      <c r="Z12" s="42">
        <v>76851</v>
      </c>
      <c r="AA12" s="54">
        <v>0</v>
      </c>
      <c r="AB12" s="42">
        <v>274</v>
      </c>
      <c r="AC12" s="42">
        <v>585</v>
      </c>
      <c r="AD12" s="54">
        <v>0</v>
      </c>
      <c r="AE12" s="42">
        <v>67193</v>
      </c>
      <c r="AF12" s="54">
        <v>0</v>
      </c>
      <c r="AG12" s="42">
        <v>271</v>
      </c>
      <c r="AH12" s="42">
        <v>627</v>
      </c>
      <c r="AI12" s="54">
        <v>0</v>
      </c>
      <c r="AJ12" s="42">
        <v>81474</v>
      </c>
      <c r="AK12" s="54">
        <v>0</v>
      </c>
      <c r="AL12" s="42">
        <v>223</v>
      </c>
      <c r="AM12" s="42">
        <v>670</v>
      </c>
      <c r="AN12" s="54">
        <v>0</v>
      </c>
      <c r="AO12" s="42">
        <v>76428</v>
      </c>
      <c r="AP12" s="54">
        <v>0</v>
      </c>
      <c r="AQ12" s="42">
        <v>218</v>
      </c>
      <c r="AR12" s="42">
        <v>470</v>
      </c>
      <c r="AS12" s="54">
        <v>0</v>
      </c>
      <c r="AT12" s="42">
        <v>69165</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42</v>
      </c>
      <c r="D14" s="42">
        <v>85</v>
      </c>
      <c r="E14" s="40"/>
      <c r="F14" s="42">
        <v>11620</v>
      </c>
      <c r="G14" s="40"/>
      <c r="H14" s="42">
        <v>23</v>
      </c>
      <c r="I14" s="42">
        <v>117</v>
      </c>
      <c r="J14" s="40"/>
      <c r="K14" s="42">
        <v>16947</v>
      </c>
      <c r="L14" s="40"/>
      <c r="M14" s="42">
        <v>25</v>
      </c>
      <c r="N14" s="42">
        <v>199</v>
      </c>
      <c r="O14" s="40"/>
      <c r="P14" s="42">
        <v>26381</v>
      </c>
      <c r="Q14" s="40"/>
      <c r="R14" s="42">
        <v>33</v>
      </c>
      <c r="S14" s="42">
        <v>93</v>
      </c>
      <c r="T14" s="40"/>
      <c r="U14" s="42">
        <v>13119</v>
      </c>
      <c r="V14" s="40"/>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74</v>
      </c>
      <c r="D15" s="54"/>
      <c r="E15" s="43">
        <v>392</v>
      </c>
      <c r="F15" s="40"/>
      <c r="G15" s="43">
        <v>41538</v>
      </c>
      <c r="H15" s="53">
        <v>37</v>
      </c>
      <c r="I15" s="54"/>
      <c r="J15" s="43">
        <v>65</v>
      </c>
      <c r="K15" s="40"/>
      <c r="L15" s="43">
        <v>11472</v>
      </c>
      <c r="M15" s="53">
        <v>60</v>
      </c>
      <c r="N15" s="54"/>
      <c r="O15" s="43">
        <v>194</v>
      </c>
      <c r="P15" s="40"/>
      <c r="Q15" s="43">
        <v>25640</v>
      </c>
      <c r="R15" s="53">
        <v>38</v>
      </c>
      <c r="S15" s="54"/>
      <c r="T15" s="43">
        <v>100</v>
      </c>
      <c r="U15" s="40"/>
      <c r="V15" s="43">
        <v>14949</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122</v>
      </c>
      <c r="D17" s="54">
        <v>0</v>
      </c>
      <c r="E17" s="43">
        <v>256</v>
      </c>
      <c r="F17" s="54">
        <v>0</v>
      </c>
      <c r="G17" s="43">
        <v>34044</v>
      </c>
      <c r="H17" s="53">
        <v>163</v>
      </c>
      <c r="I17" s="54">
        <v>0</v>
      </c>
      <c r="J17" s="43">
        <v>622</v>
      </c>
      <c r="K17" s="54">
        <v>0</v>
      </c>
      <c r="L17" s="43">
        <v>54501</v>
      </c>
      <c r="M17" s="53">
        <v>165</v>
      </c>
      <c r="N17" s="54">
        <v>0</v>
      </c>
      <c r="O17" s="43">
        <v>446</v>
      </c>
      <c r="P17" s="54">
        <v>0</v>
      </c>
      <c r="Q17" s="43">
        <v>51599</v>
      </c>
      <c r="R17" s="53">
        <v>155</v>
      </c>
      <c r="S17" s="54">
        <v>0</v>
      </c>
      <c r="T17" s="43">
        <v>363</v>
      </c>
      <c r="U17" s="54">
        <v>0</v>
      </c>
      <c r="V17" s="43">
        <v>136194</v>
      </c>
      <c r="W17" s="53">
        <v>147</v>
      </c>
      <c r="X17" s="54">
        <v>0</v>
      </c>
      <c r="Y17" s="43">
        <v>307</v>
      </c>
      <c r="Z17" s="54">
        <v>0</v>
      </c>
      <c r="AA17" s="43">
        <v>40402</v>
      </c>
      <c r="AB17" s="53">
        <v>151</v>
      </c>
      <c r="AC17" s="54">
        <v>0</v>
      </c>
      <c r="AD17" s="43">
        <v>199</v>
      </c>
      <c r="AE17" s="54">
        <v>0</v>
      </c>
      <c r="AF17" s="43">
        <v>24544</v>
      </c>
      <c r="AG17" s="53">
        <v>115</v>
      </c>
      <c r="AH17" s="54">
        <v>0</v>
      </c>
      <c r="AI17" s="43">
        <v>181</v>
      </c>
      <c r="AJ17" s="54">
        <v>0</v>
      </c>
      <c r="AK17" s="43">
        <v>21680</v>
      </c>
      <c r="AL17" s="53">
        <v>107</v>
      </c>
      <c r="AM17" s="54">
        <v>0</v>
      </c>
      <c r="AN17" s="43">
        <v>149</v>
      </c>
      <c r="AO17" s="54">
        <v>0</v>
      </c>
      <c r="AP17" s="43">
        <v>28742</v>
      </c>
      <c r="AQ17" s="53">
        <v>93</v>
      </c>
      <c r="AR17" s="54">
        <v>0</v>
      </c>
      <c r="AS17" s="43">
        <v>220</v>
      </c>
      <c r="AT17" s="54">
        <v>0</v>
      </c>
      <c r="AU17" s="43">
        <v>29333</v>
      </c>
    </row>
    <row r="18" spans="1:47" ht="23.25" customHeight="1" x14ac:dyDescent="0.35">
      <c r="A18" s="50" t="s">
        <v>16</v>
      </c>
      <c r="B18" s="51"/>
      <c r="C18" s="52">
        <f>C10+C12+C14</f>
        <v>2493</v>
      </c>
      <c r="D18" s="52">
        <f>D10+D12+D14</f>
        <v>29616</v>
      </c>
      <c r="E18" s="52">
        <f>E10+E15+E17</f>
        <v>28173</v>
      </c>
      <c r="F18" s="52">
        <f>F10+F12+F14</f>
        <v>4186425</v>
      </c>
      <c r="G18" s="52">
        <f>G10+G15+G17</f>
        <v>4021964</v>
      </c>
      <c r="H18" s="52">
        <f>H10+H12+H14</f>
        <v>2532</v>
      </c>
      <c r="I18" s="52">
        <f>I10+I12+I14</f>
        <v>28173</v>
      </c>
      <c r="J18" s="52">
        <f>J10+J15+J17</f>
        <v>26966</v>
      </c>
      <c r="K18" s="52">
        <f>K10+K12+K14</f>
        <v>4021964</v>
      </c>
      <c r="L18" s="52">
        <f>L10+L15+L17</f>
        <v>3809443</v>
      </c>
      <c r="M18" s="52">
        <f>M10+M12+M14</f>
        <v>2522</v>
      </c>
      <c r="N18" s="52">
        <f>N10+N12+N14</f>
        <v>26966</v>
      </c>
      <c r="O18" s="52">
        <f>O10+O15+O17</f>
        <v>24345</v>
      </c>
      <c r="P18" s="52">
        <f>P10+P12+P14</f>
        <v>3809443</v>
      </c>
      <c r="Q18" s="52">
        <f>Q10+Q15+Q17</f>
        <v>3479288</v>
      </c>
      <c r="R18" s="52">
        <f>R10+R12+R14</f>
        <v>2512</v>
      </c>
      <c r="S18" s="52">
        <f>S10+S12+S14</f>
        <v>24345</v>
      </c>
      <c r="T18" s="52">
        <f>T10+T15+T17</f>
        <v>21682</v>
      </c>
      <c r="U18" s="52">
        <f>U10+U12+U14</f>
        <v>3479288</v>
      </c>
      <c r="V18" s="52">
        <f>V10+V15+V17</f>
        <v>3186486</v>
      </c>
      <c r="W18" s="52">
        <f>W12+W10+W14</f>
        <v>2484</v>
      </c>
      <c r="X18" s="52">
        <f>X12+X10+X14</f>
        <v>21682</v>
      </c>
      <c r="Y18" s="52">
        <f>Y10+Y17+Y15</f>
        <v>20002</v>
      </c>
      <c r="Z18" s="52">
        <f>Z12+Z10+Z14</f>
        <v>3186486</v>
      </c>
      <c r="AA18" s="52">
        <f>AA10+AA17+AA15</f>
        <v>2948709</v>
      </c>
      <c r="AB18" s="52">
        <f>AB12+AB10</f>
        <v>2347</v>
      </c>
      <c r="AC18" s="52">
        <f>AC12+AC10</f>
        <v>20002</v>
      </c>
      <c r="AD18" s="52">
        <f>AD10+AD17</f>
        <v>18521</v>
      </c>
      <c r="AE18" s="52">
        <f>AE12+AE10</f>
        <v>2948709</v>
      </c>
      <c r="AF18" s="52">
        <f>AF10+AF17</f>
        <v>2831730</v>
      </c>
      <c r="AG18" s="52">
        <f>AG12+AG10</f>
        <v>2224</v>
      </c>
      <c r="AH18" s="52">
        <f>AH12+AH10</f>
        <v>18521</v>
      </c>
      <c r="AI18" s="52">
        <f>AI10+AI17</f>
        <v>17759</v>
      </c>
      <c r="AJ18" s="52">
        <f>AJ12+AJ10</f>
        <v>2831730</v>
      </c>
      <c r="AK18" s="52">
        <f>AK10+AK17</f>
        <v>2598392</v>
      </c>
      <c r="AL18" s="52">
        <f>AL12+AL10</f>
        <v>2068</v>
      </c>
      <c r="AM18" s="52">
        <f>AM12+AM10</f>
        <v>17759</v>
      </c>
      <c r="AN18" s="52">
        <f>AN10+AN17</f>
        <v>16807</v>
      </c>
      <c r="AO18" s="52">
        <f>AO12+AO10</f>
        <v>2598392</v>
      </c>
      <c r="AP18" s="52">
        <f>AP10+AP17</f>
        <v>2523926</v>
      </c>
      <c r="AQ18" s="52">
        <f>AQ12+AQ10</f>
        <v>1952</v>
      </c>
      <c r="AR18" s="52">
        <f>AR12+AR10</f>
        <v>16807</v>
      </c>
      <c r="AS18" s="52">
        <f>AS10+AS17</f>
        <v>15806</v>
      </c>
      <c r="AT18" s="52">
        <f>AT12+AT10</f>
        <v>2523926</v>
      </c>
      <c r="AU18" s="52">
        <f>AU10+AU17</f>
        <v>2550193</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tabSelected="1" workbookViewId="0">
      <pane xSplit="2" ySplit="8" topLeftCell="C9" activePane="bottomRight" state="frozen"/>
      <selection pane="topRight" activeCell="C1" sqref="C1"/>
      <selection pane="bottomLeft" activeCell="A5" sqref="A5"/>
      <selection pane="bottomRight" activeCell="A10" sqref="A10"/>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2336</v>
      </c>
      <c r="D10" s="55">
        <f>('Firm demography (areas)'!D10-'Firm demography (areas)'!E10)/('Firm demography (areas)'!D$18-'Firm demography (areas)'!E$18)</f>
        <v>1.2335412335412335</v>
      </c>
      <c r="E10" s="55">
        <f>('Firm demography (areas)'!F10-'Firm demography (areas)'!G10)/('Firm demography (areas)'!F$18-'Firm demography (areas)'!G$18)</f>
        <v>1.1771727035588984</v>
      </c>
      <c r="F10" s="41">
        <f>'Firm demography (areas)'!H10</f>
        <v>2322</v>
      </c>
      <c r="G10" s="55">
        <f>('Firm demography (areas)'!I10-'Firm demography (areas)'!J10)/('Firm demography (areas)'!I$18-'Firm demography (areas)'!J$18)</f>
        <v>1.1093620546810274</v>
      </c>
      <c r="H10" s="55">
        <f>('Firm demography (areas)'!K10-'Firm demography (areas)'!L10)/('Firm demography (areas)'!K$18-'Firm demography (areas)'!L$18)</f>
        <v>0.93594515365540343</v>
      </c>
      <c r="I10" s="41">
        <f>'Firm demography (areas)'!M10</f>
        <v>2287</v>
      </c>
      <c r="J10" s="55">
        <f>('Firm demography (areas)'!N10-'Firm demography (areas)'!O10)/('Firm demography (areas)'!N$18-'Firm demography (areas)'!O$18)</f>
        <v>0.96833269744372374</v>
      </c>
      <c r="K10" s="61">
        <f>('Firm demography (areas)'!P10-'Firm demography (areas)'!Q10)/('Firm demography (areas)'!P$18-'Firm demography (areas)'!Q$18)</f>
        <v>0.97225848465114872</v>
      </c>
      <c r="L10" s="41">
        <f>'Firm demography (areas)'!R10</f>
        <v>2291</v>
      </c>
      <c r="M10" s="55">
        <f>('Firm demography (areas)'!S10-'Firm demography (areas)'!T10)/('Firm demography (areas)'!S$18-'Firm demography (areas)'!T$18)</f>
        <v>1.0018775816748029</v>
      </c>
      <c r="N10" s="55">
        <f>('Firm demography (areas)'!U10-'Firm demography (areas)'!V10)/('Firm demography (areas)'!U$18-'Firm demography (areas)'!V$18)</f>
        <v>1.3120299724728657</v>
      </c>
      <c r="O10" s="41">
        <f>'Firm demography (areas)'!W10</f>
        <v>2200</v>
      </c>
      <c r="P10" s="55">
        <f>('Firm demography (areas)'!X10-'Firm demography (areas)'!Y10)/('Firm demography (areas)'!X$18-'Firm demography (areas)'!Y$18)</f>
        <v>0.88452380952380949</v>
      </c>
      <c r="Q10" s="61">
        <f>('Firm demography (areas)'!Z10-'Firm demography (areas)'!AA10)/('Firm demography (areas)'!Z$18-'Firm demography (areas)'!AA$18)</f>
        <v>0.84670931166597274</v>
      </c>
      <c r="R10" s="41">
        <f>'Firm demography (areas)'!AB10</f>
        <v>2073</v>
      </c>
      <c r="S10" s="55">
        <f>('Firm demography (areas)'!AC10-'Firm demography (areas)'!AD10)/('Firm demography (areas)'!AC$18-'Firm demography (areas)'!AD$18)</f>
        <v>0.73936529372045912</v>
      </c>
      <c r="T10" s="55">
        <f>('Firm demography (areas)'!AE10-'Firm demography (areas)'!AF10)/('Firm demography (areas)'!AE$18-'Firm demography (areas)'!AF$18)</f>
        <v>0.63541319382111316</v>
      </c>
      <c r="U10" s="41">
        <f>'Firm demography (areas)'!AG10</f>
        <v>1953</v>
      </c>
      <c r="V10" s="55">
        <f>('Firm demography (areas)'!AH10-'Firm demography (areas)'!AI10)/('Firm demography (areas)'!AH$18-'Firm demography (areas)'!AI$18)</f>
        <v>0.41469816272965881</v>
      </c>
      <c r="W10" s="55">
        <f>('Firm demography (areas)'!AJ10-'Firm demography (areas)'!AK10)/('Firm demography (areas)'!AJ$18-'Firm demography (areas)'!AK$18)</f>
        <v>0.74374512509749802</v>
      </c>
      <c r="X10" s="41">
        <f>'Firm demography (areas)'!AL10</f>
        <v>1845</v>
      </c>
      <c r="Y10" s="55">
        <f>('Firm demography (areas)'!AM10-'Firm demography (areas)'!AN10)/('Firm demography (areas)'!AM$18-'Firm demography (areas)'!AN$18)</f>
        <v>0.45273109243697479</v>
      </c>
      <c r="Z10" s="55">
        <f>('Firm demography (areas)'!AO10-'Firm demography (areas)'!AP10)/('Firm demography (areas)'!AO$18-'Firm demography (areas)'!AP$18)</f>
        <v>0.35962721241909057</v>
      </c>
      <c r="AA10" s="41">
        <f>'Firm demography (areas)'!AQ10</f>
        <v>1734</v>
      </c>
      <c r="AB10" s="55">
        <f>('Firm demography (areas)'!AR10-'Firm demography (areas)'!AS10)/('Firm demography (areas)'!AR$18-'Firm demography (areas)'!AS$18)</f>
        <v>0.75024975024975027</v>
      </c>
      <c r="AC10" s="55">
        <f>('Firm demography (areas)'!AT10-'Firm demography (areas)'!AU10)/('Firm demography (areas)'!AT$18-'Firm demography (areas)'!AU$18)</f>
        <v>2.516427456504359</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115</v>
      </c>
      <c r="D12" s="55">
        <f>('Firm demography (areas)'!D12)/('Firm demography (areas)'!D$18-'Firm demography (areas)'!E$18)</f>
        <v>0.15661815661815662</v>
      </c>
      <c r="E12" s="55">
        <f>('Firm demography (areas)'!F12)/('Firm demography (areas)'!F$18-'Firm demography (areas)'!G$18)</f>
        <v>0.21174624987079005</v>
      </c>
      <c r="F12" s="41">
        <f>'Firm demography (areas)'!H12</f>
        <v>187</v>
      </c>
      <c r="G12" s="55">
        <f>('Firm demography (areas)'!I12)/('Firm demography (areas)'!I$18-'Firm demography (areas)'!J$18)</f>
        <v>0.36288318144159071</v>
      </c>
      <c r="H12" s="55">
        <f>('Firm demography (areas)'!K12)/('Firm demography (areas)'!K$18-'Firm demography (areas)'!L$18)</f>
        <v>0.29474263719820631</v>
      </c>
      <c r="I12" s="41">
        <f>'Firm demography (areas)'!M12</f>
        <v>210</v>
      </c>
      <c r="J12" s="55">
        <f>('Firm demography (areas)'!N12)/('Firm demography (areas)'!N$18-'Firm demography (areas)'!O$18)</f>
        <v>0.19992369324685236</v>
      </c>
      <c r="K12" s="61">
        <f>('Firm demography (areas)'!P12)/('Firm demography (areas)'!P$18-'Firm demography (areas)'!Q$18)</f>
        <v>0.18178431342854115</v>
      </c>
      <c r="L12" s="41">
        <f>'Firm demography (areas)'!R12</f>
        <v>188</v>
      </c>
      <c r="M12" s="55">
        <f>('Firm demography (areas)'!S12)/('Firm demography (areas)'!S$18-'Firm demography (areas)'!T$18)</f>
        <v>0.13706346226060834</v>
      </c>
      <c r="N12" s="55">
        <f>('Firm demography (areas)'!U12)/('Firm demography (areas)'!U$18-'Firm demography (areas)'!V$18)</f>
        <v>0.15936025027151454</v>
      </c>
      <c r="O12" s="41">
        <f>'Firm demography (areas)'!W12</f>
        <v>284</v>
      </c>
      <c r="P12" s="55">
        <f>('Firm demography (areas)'!X12)/('Firm demography (areas)'!X$18-'Firm demography (areas)'!Y$18)</f>
        <v>0.29821428571428571</v>
      </c>
      <c r="Q12" s="61">
        <f>('Firm demography (areas)'!Z12)/('Firm demography (areas)'!Z$18-'Firm demography (areas)'!AA$18)</f>
        <v>0.32320619740344947</v>
      </c>
      <c r="R12" s="41">
        <f>'Firm demography (areas)'!AB12</f>
        <v>274</v>
      </c>
      <c r="S12" s="55">
        <f>('Firm demography (areas)'!AC12)/('Firm demography (areas)'!AC$18-'Firm demography (areas)'!AD$18)</f>
        <v>0.39500337609723157</v>
      </c>
      <c r="T12" s="55">
        <f>('Firm demography (areas)'!AE12)/('Firm demography (areas)'!AE$18-'Firm demography (areas)'!AF$18)</f>
        <v>0.5744022431376572</v>
      </c>
      <c r="U12" s="41">
        <f>'Firm demography (areas)'!AG12</f>
        <v>271</v>
      </c>
      <c r="V12" s="55">
        <f>('Firm demography (areas)'!AH12)/('Firm demography (areas)'!AH$18-'Firm demography (areas)'!AI$18)</f>
        <v>0.82283464566929132</v>
      </c>
      <c r="W12" s="55">
        <f>('Firm demography (areas)'!AJ12)/('Firm demography (areas)'!AJ$18-'Firm demography (areas)'!AK$18)</f>
        <v>0.34916730236823834</v>
      </c>
      <c r="X12" s="41">
        <f>'Firm demography (areas)'!AL12</f>
        <v>223</v>
      </c>
      <c r="Y12" s="55">
        <f>('Firm demography (areas)'!AM12)/('Firm demography (areas)'!AM$18-'Firm demography (areas)'!AN$18)</f>
        <v>0.70378151260504207</v>
      </c>
      <c r="Z12" s="55">
        <f>('Firm demography (areas)'!AO12)/('Firm demography (areas)'!AO$18-'Firm demography (areas)'!AP$18)</f>
        <v>1.0263475948755136</v>
      </c>
      <c r="AA12" s="41">
        <f>'Firm demography (areas)'!AQ12</f>
        <v>218</v>
      </c>
      <c r="AB12" s="55">
        <f>('Firm demography (areas)'!AR12)/('Firm demography (areas)'!AR$18-'Firm demography (areas)'!AS$18)</f>
        <v>0.46953046953046951</v>
      </c>
      <c r="AC12" s="55">
        <f>('Firm demography (areas)'!AT12)/('Firm demography (areas)'!AT$18-'Firm demography (areas)'!AU$18)</f>
        <v>-2.6331518635550308</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42</v>
      </c>
      <c r="D14" s="55">
        <f>('Firm demography (areas)'!D14)/('Firm demography (areas)'!D$18-'Firm demography (areas)'!E$18)</f>
        <v>5.8905058905058906E-2</v>
      </c>
      <c r="E14" s="55">
        <f>('Firm demography (areas)'!F14)/('Firm demography (areas)'!F$18-'Firm demography (areas)'!G$18)</f>
        <v>7.0655048917372509E-2</v>
      </c>
      <c r="F14" s="41">
        <f>'Firm demography (areas)'!H14</f>
        <v>23</v>
      </c>
      <c r="G14" s="55">
        <f>('Firm demography (areas)'!I14)/('Firm demography (areas)'!I$18-'Firm demography (areas)'!J$18)</f>
        <v>9.6934548467274229E-2</v>
      </c>
      <c r="H14" s="55">
        <f>('Firm demography (areas)'!K14)/('Firm demography (areas)'!K$18-'Firm demography (areas)'!L$18)</f>
        <v>7.9742707779466501E-2</v>
      </c>
      <c r="I14" s="41">
        <f>'Firm demography (areas)'!M14</f>
        <v>25</v>
      </c>
      <c r="J14" s="55">
        <f>('Firm demography (areas)'!N14)/('Firm demography (areas)'!N$18-'Firm demography (areas)'!O$18)</f>
        <v>7.5925219381915293E-2</v>
      </c>
      <c r="K14" s="55">
        <f>('Firm demography (areas)'!P14)/('Firm demography (areas)'!P$18-'Firm demography (areas)'!Q$18)</f>
        <v>7.9904893156244799E-2</v>
      </c>
      <c r="L14" s="41">
        <f>'Firm demography (areas)'!R14</f>
        <v>33</v>
      </c>
      <c r="M14" s="55">
        <f>('Firm demography (areas)'!S14)/('Firm demography (areas)'!S$18-'Firm demography (areas)'!T$18)</f>
        <v>3.4923019151333085E-2</v>
      </c>
      <c r="N14" s="55">
        <f>('Firm demography (areas)'!U14)/('Firm demography (areas)'!U$18-'Firm demography (areas)'!V$18)</f>
        <v>4.4805021823621421E-2</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74</v>
      </c>
      <c r="D15" s="55">
        <f>-('Firm demography (areas)'!E15)/('Firm demography (areas)'!D$18-'Firm demography (areas)'!E$18)</f>
        <v>-0.27165627165627165</v>
      </c>
      <c r="E15" s="55">
        <f>-('Firm demography (areas)'!G15)/('Firm demography (areas)'!F$18-'Firm demography (areas)'!G$18)</f>
        <v>-0.25257051823836657</v>
      </c>
      <c r="F15" s="41">
        <f>'Firm demography (areas)'!H15</f>
        <v>37</v>
      </c>
      <c r="G15" s="55">
        <f>-('Firm demography (areas)'!J15)/('Firm demography (areas)'!I$18-'Firm demography (areas)'!J$18)</f>
        <v>-5.3852526926263466E-2</v>
      </c>
      <c r="H15" s="55">
        <f>-('Firm demography (areas)'!L15)/('Firm demography (areas)'!K$18-'Firm demography (areas)'!L$18)</f>
        <v>-5.3980547804687536E-2</v>
      </c>
      <c r="I15" s="41">
        <f>'Firm demography (areas)'!M15</f>
        <v>60</v>
      </c>
      <c r="J15" s="55">
        <f>-('Firm demography (areas)'!O15)/('Firm demography (areas)'!N$18-'Firm demography (areas)'!O$18)</f>
        <v>-7.4017550553223954E-2</v>
      </c>
      <c r="K15" s="55">
        <f>-('Firm demography (areas)'!Q15)/('Firm demography (areas)'!P$18-'Firm demography (areas)'!Q$18)</f>
        <v>-7.7660492798836911E-2</v>
      </c>
      <c r="L15" s="41">
        <f>'Firm demography (areas)'!R15</f>
        <v>38</v>
      </c>
      <c r="M15" s="55">
        <f>-('Firm demography (areas)'!T15)/('Firm demography (areas)'!S$18-'Firm demography (areas)'!T$18)</f>
        <v>-3.7551633496057078E-2</v>
      </c>
      <c r="N15" s="55">
        <f>-('Firm demography (areas)'!V15)/('Firm demography (areas)'!U$18-'Firm demography (areas)'!V$18)</f>
        <v>-5.1054979132656199E-2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122</v>
      </c>
      <c r="D17" s="55">
        <f>-('Firm demography (areas)'!E17)/('Firm demography (areas)'!D$18-'Firm demography (areas)'!E$18)</f>
        <v>-0.17740817740817741</v>
      </c>
      <c r="E17" s="55">
        <f>-('Firm demography (areas)'!G17)/('Firm demography (areas)'!F$18-'Firm demography (areas)'!G$18)</f>
        <v>-0.20700348410869446</v>
      </c>
      <c r="F17" s="41">
        <f>'Firm demography (areas)'!H17</f>
        <v>163</v>
      </c>
      <c r="G17" s="55">
        <f>-('Firm demography (areas)'!J17)/('Firm demography (areas)'!I$18-'Firm demography (areas)'!J$18)</f>
        <v>-0.51532725766362886</v>
      </c>
      <c r="H17" s="55">
        <f>-('Firm demography (areas)'!L17)/('Firm demography (areas)'!K$18-'Firm demography (areas)'!L$18)</f>
        <v>-0.25644995082838873</v>
      </c>
      <c r="I17" s="41">
        <f>'Firm demography (areas)'!M17</f>
        <v>165</v>
      </c>
      <c r="J17" s="55">
        <f>-('Firm demography (areas)'!O17)/('Firm demography (areas)'!N$18-'Firm demography (areas)'!O$18)</f>
        <v>-0.17016405951926747</v>
      </c>
      <c r="K17" s="61">
        <f>-('Firm demography (areas)'!Q17)/('Firm demography (areas)'!P$18-'Firm demography (areas)'!Q$18)</f>
        <v>-0.15628719843709774</v>
      </c>
      <c r="L17" s="41">
        <f>'Firm demography (areas)'!R17</f>
        <v>155</v>
      </c>
      <c r="M17" s="55">
        <f>-('Firm demography (areas)'!T17)/('Firm demography (areas)'!S$18-'Firm demography (areas)'!T$18)</f>
        <v>-0.13631242959068721</v>
      </c>
      <c r="N17" s="55">
        <f>-('Firm demography (areas)'!V17)/('Firm demography (areas)'!U$18-'Firm demography (areas)'!V$18)</f>
        <v>-0.46514026543534537</v>
      </c>
      <c r="O17" s="41">
        <f>'Firm demography (areas)'!W17</f>
        <v>147</v>
      </c>
      <c r="P17" s="55">
        <f>-('Firm demography (areas)'!Y17)/('Firm demography (areas)'!X$18-'Firm demography (areas)'!Y$18)</f>
        <v>-0.18273809523809523</v>
      </c>
      <c r="Q17" s="61">
        <f>-('Firm demography (areas)'!AA17)/('Firm demography (areas)'!Z$18-'Firm demography (areas)'!AA$18)</f>
        <v>-0.16991550906942218</v>
      </c>
      <c r="R17" s="41">
        <f>'Firm demography (areas)'!AB17</f>
        <v>151</v>
      </c>
      <c r="S17" s="55">
        <f>-('Firm demography (areas)'!AD17)/('Firm demography (areas)'!AC$18-'Firm demography (areas)'!AD$18)</f>
        <v>-0.13436866981769074</v>
      </c>
      <c r="T17" s="55">
        <f>-('Firm demography (areas)'!AF17)/('Firm demography (areas)'!AE$18-'Firm demography (areas)'!AF$18)</f>
        <v>-0.20981543695877039</v>
      </c>
      <c r="U17" s="41">
        <f>'Firm demography (areas)'!AG17</f>
        <v>115</v>
      </c>
      <c r="V17" s="55">
        <f>-('Firm demography (areas)'!AI17)/('Firm demography (areas)'!AH$18-'Firm demography (areas)'!AI$18)</f>
        <v>-0.23753280839895013</v>
      </c>
      <c r="W17" s="55">
        <f>-('Firm demography (areas)'!AK17)/('Firm demography (areas)'!AJ$18-'Firm demography (areas)'!AK$18)</f>
        <v>-9.29124274657364E-2</v>
      </c>
      <c r="X17" s="41">
        <f>'Firm demography (areas)'!AL17</f>
        <v>107</v>
      </c>
      <c r="Y17" s="55">
        <f>-('Firm demography (areas)'!AN17)/('Firm demography (areas)'!AM$18-'Firm demography (areas)'!AN$18)</f>
        <v>-0.15651260504201681</v>
      </c>
      <c r="Z17" s="55">
        <f>-('Firm demography (areas)'!AP17)/('Firm demography (areas)'!AO$18-'Firm demography (areas)'!AP$18)</f>
        <v>-0.38597480729460426</v>
      </c>
      <c r="AA17" s="41">
        <f>'Firm demography (areas)'!AQ17</f>
        <v>93</v>
      </c>
      <c r="AB17" s="55">
        <f>-('Firm demography (areas)'!AS17)/('Firm demography (areas)'!AR$18-'Firm demography (areas)'!AS$18)</f>
        <v>-0.21978021978021978</v>
      </c>
      <c r="AC17" s="55">
        <f>-('Firm demography (areas)'!AU17)/('Firm demography (areas)'!AT$18-'Firm demography (areas)'!AU$18)</f>
        <v>1.1167244070506719</v>
      </c>
    </row>
    <row r="18" spans="1:29" ht="24" customHeight="1" x14ac:dyDescent="0.35">
      <c r="A18" s="50" t="s">
        <v>16</v>
      </c>
      <c r="B18" s="59"/>
      <c r="C18" s="56">
        <f>'Firm demography (areas)'!C18</f>
        <v>2493</v>
      </c>
      <c r="D18" s="57">
        <f>('Firm demography (areas)'!D18-'Firm demography (areas)'!E18)/('Firm demography (areas)'!D$18-'Firm demography (areas)'!E$18)</f>
        <v>1</v>
      </c>
      <c r="E18" s="57">
        <f>('Firm demography (areas)'!F18-'Firm demography (areas)'!G18)/('Firm demography (areas)'!F$18-'Firm demography (areas)'!G$18)</f>
        <v>1</v>
      </c>
      <c r="F18" s="56">
        <f>'Firm demography (areas)'!H18</f>
        <v>2532</v>
      </c>
      <c r="G18" s="57">
        <f>('Firm demography (areas)'!I18-'Firm demography (areas)'!J18)/('Firm demography (areas)'!I$18-'Firm demography (areas)'!J$18)</f>
        <v>1</v>
      </c>
      <c r="H18" s="57">
        <f>('Firm demography (areas)'!K18-'Firm demography (areas)'!L18)/('Firm demography (areas)'!K$18-'Firm demography (areas)'!L$18)</f>
        <v>1</v>
      </c>
      <c r="I18" s="56">
        <f>'Firm demography (areas)'!M18</f>
        <v>2522</v>
      </c>
      <c r="J18" s="57">
        <f>('Firm demography (areas)'!N18-'Firm demography (areas)'!O18)/('Firm demography (areas)'!N$18-'Firm demography (areas)'!O$18)</f>
        <v>1</v>
      </c>
      <c r="K18" s="62">
        <f>('Firm demography (areas)'!P18-'Firm demography (areas)'!Q18)/('Firm demography (areas)'!P$18-'Firm demography (areas)'!Q$18)</f>
        <v>1</v>
      </c>
      <c r="L18" s="56">
        <f>'Firm demography (areas)'!R18</f>
        <v>2512</v>
      </c>
      <c r="M18" s="57">
        <f>('Firm demography (areas)'!S18-'Firm demography (areas)'!T18)/('Firm demography (areas)'!S$18-'Firm demography (areas)'!T$18)</f>
        <v>1</v>
      </c>
      <c r="N18" s="57">
        <f>('Firm demography (areas)'!U18-'Firm demography (areas)'!V18)/('Firm demography (areas)'!U$18-'Firm demography (areas)'!V$18)</f>
        <v>1</v>
      </c>
      <c r="O18" s="56">
        <f>'Firm demography (areas)'!W18</f>
        <v>2484</v>
      </c>
      <c r="P18" s="57">
        <f>('Firm demography (areas)'!X18-'Firm demography (areas)'!Y18)/('Firm demography (areas)'!X$18-'Firm demography (areas)'!Y$18)</f>
        <v>1</v>
      </c>
      <c r="Q18" s="62">
        <f>('Firm demography (areas)'!Z18-'Firm demography (areas)'!AA18)/('Firm demography (areas)'!Z$18-'Firm demography (areas)'!AA$18)</f>
        <v>1</v>
      </c>
      <c r="R18" s="56">
        <f>'Firm demography (areas)'!AB18</f>
        <v>2347</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2224</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2068</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1952</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workbookViewId="0">
      <pane xSplit="2" ySplit="8" topLeftCell="C9" activePane="bottomRight" state="frozen"/>
      <selection pane="topRight" activeCell="C1" sqref="C1"/>
      <selection pane="bottomLeft" activeCell="A5" sqref="A5"/>
      <selection pane="bottomRight" activeCell="A10" sqref="A10"/>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2336</v>
      </c>
      <c r="D10" s="55">
        <f>('Firm demography (areas)'!D10-'Firm demography (areas)'!E10)/'Firm demography (areas)'!E$18</f>
        <v>6.318105988002698E-2</v>
      </c>
      <c r="E10" s="55">
        <f>('Firm demography (areas)'!F10-'Firm demography (areas)'!G10)/'Firm demography (areas)'!G$18</f>
        <v>4.8135438308249401E-2</v>
      </c>
      <c r="F10" s="41">
        <f>'Firm demography (areas)'!H10</f>
        <v>2322</v>
      </c>
      <c r="G10" s="55">
        <f>('Firm demography (areas)'!I10-'Firm demography (areas)'!J10)/'Firm demography (areas)'!J$18</f>
        <v>4.965512126381369E-2</v>
      </c>
      <c r="H10" s="55">
        <f>('Firm demography (areas)'!K10-'Firm demography (areas)'!L10)/'Firm demography (areas)'!L$18</f>
        <v>5.2214457599181821E-2</v>
      </c>
      <c r="I10" s="41">
        <f>'Firm demography (areas)'!M10</f>
        <v>2287</v>
      </c>
      <c r="J10" s="55">
        <f>('Firm demography (areas)'!N10-'Firm demography (areas)'!O10)/'Firm demography (areas)'!O$18</f>
        <v>0.10425138632162662</v>
      </c>
      <c r="K10" s="55">
        <f>('Firm demography (areas)'!P10-'Firm demography (areas)'!Q10)/'Firm demography (areas)'!Q$18</f>
        <v>9.2259105886031853E-2</v>
      </c>
      <c r="L10" s="41">
        <f>'Firm demography (areas)'!R10</f>
        <v>2291</v>
      </c>
      <c r="M10" s="55">
        <f>('Firm demography (areas)'!S10-'Firm demography (areas)'!T10)/'Firm demography (areas)'!T$18</f>
        <v>0.12305137902407527</v>
      </c>
      <c r="N10" s="55">
        <f>('Firm demography (areas)'!U10-'Firm demography (areas)'!V10)/'Firm demography (areas)'!V$18</f>
        <v>0.12056070542911533</v>
      </c>
      <c r="O10" s="41">
        <f>'Firm demography (areas)'!W10</f>
        <v>2200</v>
      </c>
      <c r="P10" s="55">
        <f>('Firm demography (areas)'!X10-'Firm demography (areas)'!Y10)/'Firm demography (areas)'!Y$18</f>
        <v>7.4292570742925709E-2</v>
      </c>
      <c r="Q10" s="55">
        <f>('Firm demography (areas)'!Z10-'Firm demography (areas)'!AA10)/'Firm demography (areas)'!AA$18</f>
        <v>6.8276659378731508E-2</v>
      </c>
      <c r="R10" s="41">
        <f>'Firm demography (areas)'!AB10</f>
        <v>2073</v>
      </c>
      <c r="S10" s="55">
        <f>('Firm demography (areas)'!AC10-'Firm demography (areas)'!AD10)/'Firm demography (areas)'!AD$18</f>
        <v>5.9122077641596028E-2</v>
      </c>
      <c r="T10" s="55">
        <f>('Firm demography (areas)'!AE10-'Firm demography (areas)'!AF10)/'Firm demography (areas)'!AF$18</f>
        <v>2.6248971476800401E-2</v>
      </c>
      <c r="U10" s="41">
        <f>'Firm demography (areas)'!AG10</f>
        <v>1953</v>
      </c>
      <c r="V10" s="55">
        <f>('Firm demography (areas)'!AH10-'Firm demography (areas)'!AI10)/'Firm demography (areas)'!AI$18</f>
        <v>1.7793794695647278E-2</v>
      </c>
      <c r="W10" s="55">
        <f>('Firm demography (areas)'!AJ10-'Firm demography (areas)'!AK10)/'Firm demography (areas)'!AK$18</f>
        <v>6.678899873460202E-2</v>
      </c>
      <c r="X10" s="41">
        <f>'Firm demography (areas)'!AL10</f>
        <v>1845</v>
      </c>
      <c r="Y10" s="55">
        <f>('Firm demography (areas)'!AM10-'Firm demography (areas)'!AN10)/'Firm demography (areas)'!AN$18</f>
        <v>2.5644076872731601E-2</v>
      </c>
      <c r="Z10" s="55">
        <f>('Firm demography (areas)'!AO10-'Firm demography (areas)'!AP10)/'Firm demography (areas)'!AP$18</f>
        <v>1.0610453713777663E-2</v>
      </c>
      <c r="AA10" s="41">
        <f>'Firm demography (areas)'!AQ10</f>
        <v>1734</v>
      </c>
      <c r="AB10" s="55">
        <f>('Firm demography (areas)'!AR10-'Firm demography (areas)'!AS10)/'Firm demography (areas)'!AS$18</f>
        <v>4.7513602429457166E-2</v>
      </c>
      <c r="AC10" s="55">
        <f>('Firm demography (areas)'!AT10-'Firm demography (areas)'!AU10)/'Firm demography (areas)'!AU$18</f>
        <v>-2.5919214741786208E-2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115</v>
      </c>
      <c r="D12" s="55">
        <f>('Firm demography (areas)'!D12)/'Firm demography (areas)'!E$18</f>
        <v>8.0218649061157849E-3</v>
      </c>
      <c r="E12" s="55">
        <f>('Firm demography (areas)'!F12)/'Firm demography (areas)'!G$18</f>
        <v>8.6584564158207287E-3</v>
      </c>
      <c r="F12" s="41">
        <f>'Firm demography (areas)'!H12</f>
        <v>187</v>
      </c>
      <c r="G12" s="55">
        <f>('Firm demography (areas)'!I12)/'Firm demography (areas)'!J$18</f>
        <v>1.6242675962322924E-2</v>
      </c>
      <c r="H12" s="55">
        <f>('Firm demography (areas)'!K12)/'Firm demography (areas)'!L$18</f>
        <v>1.6443086298968117E-2</v>
      </c>
      <c r="I12" s="41">
        <f>'Firm demography (areas)'!M12</f>
        <v>210</v>
      </c>
      <c r="J12" s="55">
        <f>('Firm demography (areas)'!N12)/'Firm demography (areas)'!O$18</f>
        <v>2.1523926884370506E-2</v>
      </c>
      <c r="K12" s="55">
        <f>('Firm demography (areas)'!P12)/'Firm demography (areas)'!Q$18</f>
        <v>1.7249793635939308E-2</v>
      </c>
      <c r="L12" s="41">
        <f>'Firm demography (areas)'!R12</f>
        <v>188</v>
      </c>
      <c r="M12" s="55">
        <f>('Firm demography (areas)'!S12)/'Firm demography (areas)'!T$18</f>
        <v>1.6834240383728438E-2</v>
      </c>
      <c r="N12" s="55">
        <f>('Firm demography (areas)'!U12)/'Firm demography (areas)'!V$18</f>
        <v>1.4643403423081099E-2</v>
      </c>
      <c r="O12" s="41">
        <f>'Firm demography (areas)'!W12</f>
        <v>284</v>
      </c>
      <c r="P12" s="55">
        <f>('Firm demography (areas)'!X12)/'Firm demography (areas)'!Y$18</f>
        <v>2.5047495250474953E-2</v>
      </c>
      <c r="Q12" s="55">
        <f>('Firm demography (areas)'!Z12)/'Firm demography (areas)'!AA$18</f>
        <v>2.6062592137779617E-2</v>
      </c>
      <c r="R12" s="41">
        <f>'Firm demography (areas)'!AB12</f>
        <v>274</v>
      </c>
      <c r="S12" s="55">
        <f>('Firm demography (areas)'!AC12)/'Firm demography (areas)'!AD$18</f>
        <v>3.1585767507154042E-2</v>
      </c>
      <c r="T12" s="55">
        <f>('Firm demography (areas)'!AE12)/'Firm demography (areas)'!AF$18</f>
        <v>2.3728604068890748E-2</v>
      </c>
      <c r="U12" s="41">
        <f>'Firm demography (areas)'!AG12</f>
        <v>271</v>
      </c>
      <c r="V12" s="55">
        <f>('Firm demography (areas)'!AH12)/'Firm demography (areas)'!AI$18</f>
        <v>3.5306042006869758E-2</v>
      </c>
      <c r="W12" s="55">
        <f>('Firm demography (areas)'!AJ12)/'Firm demography (areas)'!AK$18</f>
        <v>3.1355546045400383E-2</v>
      </c>
      <c r="X12" s="41">
        <f>'Firm demography (areas)'!AL12</f>
        <v>223</v>
      </c>
      <c r="Y12" s="55">
        <f>('Firm demography (areas)'!AM12)/'Firm demography (areas)'!AN$18</f>
        <v>3.986434223835307E-2</v>
      </c>
      <c r="Z12" s="55">
        <f>('Firm demography (areas)'!AO12)/'Firm demography (areas)'!AP$18</f>
        <v>3.0281394937886452E-2</v>
      </c>
      <c r="AA12" s="41">
        <f>'Firm demography (areas)'!AQ12</f>
        <v>218</v>
      </c>
      <c r="AB12" s="55">
        <f>('Firm demography (areas)'!AR12)/'Firm demography (areas)'!AS$18</f>
        <v>2.9735543464507148E-2</v>
      </c>
      <c r="AC12" s="55">
        <f>('Firm demography (areas)'!AT12)/'Firm demography (areas)'!AU$18</f>
        <v>2.7121476688234968E-2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42</v>
      </c>
      <c r="D14" s="55">
        <f>('Firm demography (areas)'!D14)/'Firm demography (areas)'!E$18</f>
        <v>3.0170730841585914E-3</v>
      </c>
      <c r="E14" s="55">
        <f>('Firm demography (areas)'!F14)/'Firm demography (areas)'!G$18</f>
        <v>2.8891357555661861E-3</v>
      </c>
      <c r="F14" s="41">
        <f>'Firm demography (areas)'!H14</f>
        <v>23</v>
      </c>
      <c r="G14" s="55">
        <f>('Firm demography (areas)'!I14)/'Firm demography (areas)'!J$18</f>
        <v>4.3387970036342059E-3</v>
      </c>
      <c r="H14" s="55">
        <f>('Firm demography (areas)'!K14)/'Firm demography (areas)'!L$18</f>
        <v>4.448681867664118E-3</v>
      </c>
      <c r="I14" s="41">
        <f>'Firm demography (areas)'!M14</f>
        <v>25</v>
      </c>
      <c r="J14" s="55">
        <f>('Firm demography (areas)'!N14)/'Firm demography (areas)'!O$18</f>
        <v>8.1741630724994872E-3</v>
      </c>
      <c r="K14" s="55">
        <f>('Firm demography (areas)'!P14)/'Firm demography (areas)'!Q$18</f>
        <v>7.582298447268522E-3</v>
      </c>
      <c r="L14" s="41">
        <f>'Firm demography (areas)'!R14</f>
        <v>33</v>
      </c>
      <c r="M14" s="55">
        <f>('Firm demography (areas)'!S14)/'Firm demography (areas)'!T$18</f>
        <v>4.2892722073609446E-3</v>
      </c>
      <c r="N14" s="55">
        <f>('Firm demography (areas)'!U14)/'Firm demography (areas)'!V$18</f>
        <v>4.1170744199095803E-3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74</v>
      </c>
      <c r="D15" s="55">
        <f>-('Firm demography (areas)'!E15)/'Firm demography (areas)'!E$18</f>
        <v>-1.391403116459021E-2</v>
      </c>
      <c r="E15" s="55">
        <f>-('Firm demography (areas)'!G15)/'Firm demography (areas)'!G$18</f>
        <v>-1.0327790104535993E-2</v>
      </c>
      <c r="F15" s="41">
        <f>'Firm demography (areas)'!H15</f>
        <v>37</v>
      </c>
      <c r="G15" s="55">
        <f>-('Firm demography (areas)'!J15)/'Firm demography (areas)'!J$18</f>
        <v>-2.410442779796781E-3</v>
      </c>
      <c r="H15" s="55">
        <f>-('Firm demography (areas)'!L15)/'Firm demography (areas)'!L$18</f>
        <v>-3.0114638806775689E-3</v>
      </c>
      <c r="I15" s="41">
        <f>'Firm demography (areas)'!M15</f>
        <v>60</v>
      </c>
      <c r="J15" s="55">
        <f>-('Firm demography (areas)'!O15)/'Firm demography (areas)'!O$18</f>
        <v>-7.9687820907783941E-3</v>
      </c>
      <c r="K15" s="55">
        <f>-('Firm demography (areas)'!Q15)/'Firm demography (areas)'!Q$18</f>
        <v>-7.3693238386704409E-3</v>
      </c>
      <c r="L15" s="41">
        <f>'Firm demography (areas)'!R15</f>
        <v>38</v>
      </c>
      <c r="M15" s="55">
        <f>-('Firm demography (areas)'!T15)/'Firm demography (areas)'!T$18</f>
        <v>-4.6121206530762848E-3</v>
      </c>
      <c r="N15" s="55">
        <f>-('Firm demography (areas)'!V15)/'Firm demography (areas)'!V$18</f>
        <v>-4.6913747620419485E-3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122</v>
      </c>
      <c r="D17" s="55">
        <f>-('Firm demography (areas)'!E17)/'Firm demography (areas)'!E$18</f>
        <v>-9.0867142299364632E-3</v>
      </c>
      <c r="E17" s="55">
        <f>-('Firm demography (areas)'!G17)/'Firm demography (areas)'!G$18</f>
        <v>-8.4645213134677492E-3</v>
      </c>
      <c r="F17" s="41">
        <f>'Firm demography (areas)'!H17</f>
        <v>163</v>
      </c>
      <c r="G17" s="55">
        <f>-('Firm demography (areas)'!J17)/'Firm demography (areas)'!J$18</f>
        <v>-2.3066083215901506E-2</v>
      </c>
      <c r="H17" s="55">
        <f>-('Firm demography (areas)'!L17)/'Firm demography (areas)'!L$18</f>
        <v>-1.4306815983334047E-2</v>
      </c>
      <c r="I17" s="41">
        <f>'Firm demography (areas)'!M17</f>
        <v>165</v>
      </c>
      <c r="J17" s="55">
        <f>-('Firm demography (areas)'!O17)/'Firm demography (areas)'!O$18</f>
        <v>-1.8319983569521463E-2</v>
      </c>
      <c r="K17" s="55">
        <f>-('Firm demography (areas)'!Q17)/'Firm demography (areas)'!Q$18</f>
        <v>-1.4830333102634792E-2</v>
      </c>
      <c r="L17" s="41">
        <f>'Firm demography (areas)'!R17</f>
        <v>155</v>
      </c>
      <c r="M17" s="55">
        <f>-('Firm demography (areas)'!T17)/'Firm demography (areas)'!T$18</f>
        <v>-1.6741997970666913E-2</v>
      </c>
      <c r="N17" s="55">
        <f>-('Firm demography (areas)'!V17)/'Firm demography (areas)'!V$18</f>
        <v>-4.2741126118238083E-2</v>
      </c>
      <c r="O17" s="41">
        <f>'Firm demography (areas)'!W17</f>
        <v>147</v>
      </c>
      <c r="P17" s="55">
        <f>-('Firm demography (areas)'!Y17)/'Firm demography (areas)'!Y$18</f>
        <v>-1.5348465153484651E-2</v>
      </c>
      <c r="Q17" s="55">
        <f>-('Firm demography (areas)'!AA17)/'Firm demography (areas)'!AA$18</f>
        <v>-1.3701589407432201E-2</v>
      </c>
      <c r="R17" s="41">
        <f>'Firm demography (areas)'!AB17</f>
        <v>151</v>
      </c>
      <c r="S17" s="55">
        <f>-('Firm demography (areas)'!AD17)/'Firm demography (areas)'!AD$18</f>
        <v>-1.0744560228929324E-2</v>
      </c>
      <c r="T17" s="55">
        <f>-('Firm demography (areas)'!AF17)/'Firm demography (areas)'!AF$18</f>
        <v>-8.6674930166364735E-3</v>
      </c>
      <c r="U17" s="41">
        <f>'Firm demography (areas)'!AG17</f>
        <v>115</v>
      </c>
      <c r="V17" s="55">
        <f>-('Firm demography (areas)'!AI17)/'Firm demography (areas)'!AI$18</f>
        <v>-1.0192015316177713E-2</v>
      </c>
      <c r="W17" s="55">
        <f>-('Firm demography (areas)'!AK17)/'Firm demography (areas)'!AK$18</f>
        <v>-8.3436217476039031E-3</v>
      </c>
      <c r="X17" s="41">
        <f>'Firm demography (areas)'!AL17</f>
        <v>107</v>
      </c>
      <c r="Y17" s="55">
        <f>-('Firm demography (areas)'!AN17)/'Firm demography (areas)'!AN$18</f>
        <v>-8.8653537216635929E-3</v>
      </c>
      <c r="Z17" s="55">
        <f>-('Firm demography (areas)'!AP17)/'Firm demography (areas)'!AP$18</f>
        <v>-1.1387814064279222E-2</v>
      </c>
      <c r="AA17" s="41">
        <f>'Firm demography (areas)'!AQ17</f>
        <v>93</v>
      </c>
      <c r="AB17" s="55">
        <f>-('Firm demography (areas)'!AS17)/'Firm demography (areas)'!AS$18</f>
        <v>-1.3918765025939518E-2</v>
      </c>
      <c r="AC17" s="55">
        <f>-('Firm demography (areas)'!AU17)/'Firm demography (areas)'!AU$18</f>
        <v>-1.1502266691187686E-2</v>
      </c>
    </row>
    <row r="18" spans="1:31" ht="21.75" customHeight="1" x14ac:dyDescent="0.35">
      <c r="A18" s="50" t="s">
        <v>55</v>
      </c>
      <c r="B18" s="51"/>
      <c r="C18" s="56">
        <f>'Firm demography (areas)'!C18</f>
        <v>2493</v>
      </c>
      <c r="D18" s="57">
        <f>('Firm demography (areas)'!D18-'Firm demography (areas)'!E18)/'Firm demography (areas)'!E$18</f>
        <v>5.1219252475774676E-2</v>
      </c>
      <c r="E18" s="57">
        <f>('Firm demography (areas)'!F18-'Firm demography (areas)'!G18)/'Firm demography (areas)'!G$18</f>
        <v>4.0890719061632573E-2</v>
      </c>
      <c r="F18" s="56">
        <f>'Firm demography (areas)'!H18</f>
        <v>2532</v>
      </c>
      <c r="G18" s="57">
        <f>('Firm demography (areas)'!I18-'Firm demography (areas)'!J18)/'Firm demography (areas)'!J$18</f>
        <v>4.4760068234072539E-2</v>
      </c>
      <c r="H18" s="57">
        <f>('Firm demography (areas)'!K18-'Firm demography (areas)'!L18)/'Firm demography (areas)'!L$18</f>
        <v>5.5787945901802444E-2</v>
      </c>
      <c r="I18" s="56">
        <f>'Firm demography (areas)'!M18</f>
        <v>2522</v>
      </c>
      <c r="J18" s="57">
        <f>('Firm demography (areas)'!N18-'Firm demography (areas)'!O18)/'Firm demography (areas)'!O$18</f>
        <v>0.10766071061819675</v>
      </c>
      <c r="K18" s="57">
        <f>('Firm demography (areas)'!P18-'Firm demography (areas)'!Q18)/'Firm demography (areas)'!Q$18</f>
        <v>9.4891541027934456E-2</v>
      </c>
      <c r="L18" s="56">
        <f>'Firm demography (areas)'!R18</f>
        <v>2512</v>
      </c>
      <c r="M18" s="57">
        <f>('Firm demography (areas)'!S18-'Firm demography (areas)'!T18)/'Firm demography (areas)'!T$18</f>
        <v>0.12282077299142145</v>
      </c>
      <c r="N18" s="57">
        <f>('Firm demography (areas)'!U18-'Firm demography (areas)'!V18)/'Firm demography (areas)'!V$18</f>
        <v>9.1888682391825974E-2</v>
      </c>
      <c r="O18" s="56">
        <f>'Firm demography (areas)'!W18</f>
        <v>2484</v>
      </c>
      <c r="P18" s="57">
        <f>('Firm demography (areas)'!X18-'Firm demography (areas)'!Y18)/'Firm demography (areas)'!Y$18</f>
        <v>8.3991600839916011E-2</v>
      </c>
      <c r="Q18" s="57">
        <f>('Firm demography (areas)'!Z18-'Firm demography (areas)'!AA18)/'Firm demography (areas)'!AA$18</f>
        <v>8.0637662109078925E-2</v>
      </c>
      <c r="R18" s="56">
        <f>'Firm demography (areas)'!AB18</f>
        <v>2347</v>
      </c>
      <c r="S18" s="57">
        <f>('Firm demography (areas)'!AC18-'Firm demography (areas)'!AD18)/'Firm demography (areas)'!AD$18</f>
        <v>7.9963284919820743E-2</v>
      </c>
      <c r="T18" s="57">
        <f>('Firm demography (areas)'!AE18-'Firm demography (areas)'!AF18)/'Firm demography (areas)'!AF$18</f>
        <v>4.131008252905468E-2</v>
      </c>
      <c r="U18" s="56">
        <f>'Firm demography (areas)'!AG18</f>
        <v>2224</v>
      </c>
      <c r="V18" s="57">
        <f>('Firm demography (areas)'!AH18-'Firm demography (areas)'!AI18)/'Firm demography (areas)'!AI$18</f>
        <v>4.290782138633932E-2</v>
      </c>
      <c r="W18" s="57">
        <f>('Firm demography (areas)'!AJ18-'Firm demography (areas)'!AK18)/'Firm demography (areas)'!AK$18</f>
        <v>8.9800923032398505E-2</v>
      </c>
      <c r="X18" s="56">
        <f>'Firm demography (areas)'!AL18</f>
        <v>2068</v>
      </c>
      <c r="Y18" s="57">
        <f>('Firm demography (areas)'!AM18-'Firm demography (areas)'!AN18)/'Firm demography (areas)'!AN$18</f>
        <v>5.6643065389421071E-2</v>
      </c>
      <c r="Z18" s="57">
        <f>('Firm demography (areas)'!AO18-'Firm demography (areas)'!AP18)/'Firm demography (areas)'!AP$18</f>
        <v>2.9504034587384893E-2</v>
      </c>
      <c r="AA18" s="56">
        <f>'Firm demography (areas)'!AQ18</f>
        <v>1952</v>
      </c>
      <c r="AB18" s="57">
        <f>('Firm demography (areas)'!AR18-'Firm demography (areas)'!AS18)/'Firm demography (areas)'!AS$18</f>
        <v>6.3330380868024796E-2</v>
      </c>
      <c r="AC18" s="57">
        <f>('Firm demography (areas)'!AT18-'Firm demography (areas)'!AU18)/'Firm demography (areas)'!AU$18</f>
        <v>-1.0300004744738928E-2</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6.4668483197093618E-2</v>
      </c>
      <c r="E20" s="57">
        <f>('Firm demography (areas)'!F10/'Firm demography (areas)'!G10)-1</f>
        <v>4.9057339101992614E-2</v>
      </c>
      <c r="F20" s="69"/>
      <c r="G20" s="57">
        <f>('Firm demography (areas)'!I10/'Firm demography (areas)'!J10)-1</f>
        <v>5.0953232619201705E-2</v>
      </c>
      <c r="H20" s="57">
        <f>('Firm demography (areas)'!K10/'Firm demography (areas)'!L10)-1</f>
        <v>5.3134658485309183E-2</v>
      </c>
      <c r="I20" s="69"/>
      <c r="J20" s="57">
        <f>('Firm demography (areas)'!N10/'Firm demography (areas)'!O10)-1</f>
        <v>0.10706601982704078</v>
      </c>
      <c r="K20" s="57">
        <f>('Firm demography (areas)'!P10/'Firm demography (areas)'!Q10)-1</f>
        <v>9.4353726239686742E-2</v>
      </c>
      <c r="L20" s="69"/>
      <c r="M20" s="57">
        <f>('Firm demography (areas)'!S10/'Firm demography (areas)'!T10)-1</f>
        <v>0.12573636834912105</v>
      </c>
      <c r="N20" s="57">
        <f>('Firm demography (areas)'!U10/'Firm demography (areas)'!V10)-1</f>
        <v>0.12656395010382671</v>
      </c>
      <c r="O20" s="69"/>
      <c r="P20" s="57">
        <f>('Firm demography (areas)'!X10/'Firm demography (areas)'!Y10)-1</f>
        <v>7.5450621985275523E-2</v>
      </c>
      <c r="Q20" s="57">
        <f>('Firm demography (areas)'!Z10/'Firm demography (areas)'!AA10)-1</f>
        <v>6.9225154015721158E-2</v>
      </c>
      <c r="R20" s="69"/>
      <c r="S20" s="57">
        <f>('Firm demography (areas)'!AC10/'Firm demography (areas)'!AD10)-1</f>
        <v>5.9764217880144077E-2</v>
      </c>
      <c r="T20" s="57">
        <f>('Firm demography (areas)'!AE10/'Firm demography (areas)'!AF10)-1</f>
        <v>2.6478473460611385E-2</v>
      </c>
      <c r="U20" s="69"/>
      <c r="V20" s="57">
        <f>('Firm demography (areas)'!AH10/'Firm demography (areas)'!AI10)-1</f>
        <v>1.7977016725452266E-2</v>
      </c>
      <c r="W20" s="57">
        <f>('Firm demography (areas)'!AJ10/'Firm demography (areas)'!AK10)-1</f>
        <v>6.7350949582258401E-2</v>
      </c>
      <c r="X20" s="69"/>
      <c r="Y20" s="57">
        <f>('Firm demography (areas)'!AM10/'Firm demography (areas)'!AN10)-1</f>
        <v>2.5873454196182033E-2</v>
      </c>
      <c r="Z20" s="57">
        <f>('Firm demography (areas)'!AO10/'Firm demography (areas)'!AP10)-1</f>
        <v>1.0732675425940474E-2</v>
      </c>
      <c r="AA20" s="69"/>
      <c r="AB20" s="57">
        <f>('Firm demography (areas)'!AR10/'Firm demography (areas)'!AS10)-1</f>
        <v>4.8184267932760205E-2</v>
      </c>
      <c r="AC20" s="57">
        <f>('Firm demography (areas)'!AT10/'Firm demography (areas)'!AU10)-1</f>
        <v>-2.6220813531889875E-2</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7.2128422045016682E-2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8.022343010710653E-2</v>
      </c>
      <c r="G23" s="74"/>
      <c r="H23" s="74"/>
    </row>
    <row r="24" spans="1:31" x14ac:dyDescent="0.35">
      <c r="A24" s="73" t="s">
        <v>64</v>
      </c>
      <c r="D24" s="74">
        <f>(((('Firm demography (areas)'!D12+'Firm demography (areas)'!I12+'Firm demography (areas)'!N12)/'Firm demography (areas)'!O$18)+1)^(1/3))-1</f>
        <v>1.600853310128314E-2</v>
      </c>
      <c r="E24" s="74">
        <f>(((('Firm demography (areas)'!D12+'Firm demography (areas)'!I12+'Firm demography (areas)'!N12+'Firm demography (areas)'!S12+'Firm demography (areas)'!X12+'Firm demography (areas)'!AC12)/'Firm demography (areas)'!AD$18)+1)^(1/6))-1</f>
        <v>2.2449511890549445E-2</v>
      </c>
      <c r="G24" s="74"/>
      <c r="H24" s="74"/>
    </row>
    <row r="25" spans="1:31" x14ac:dyDescent="0.35">
      <c r="A25" s="73" t="s">
        <v>60</v>
      </c>
      <c r="D25" s="74">
        <f>-((((('Firm demography (areas)'!E17+'Firm demography (areas)'!J17+'Firm demography (areas)'!O17)/'Firm demography (areas)'!O$18)+1)^(1/3))-1)</f>
        <v>-1.780924268106987E-2</v>
      </c>
      <c r="E25" s="74">
        <f>-((((('Firm demography (areas)'!E17+'Firm demography (areas)'!J17+'Firm demography (areas)'!O17+'Firm demography (areas)'!T17+'Firm demography (areas)'!Y17+'Firm demography (areas)'!AD17)/'Firm demography (areas)'!AD$18)+1)^(1/6))-1)</f>
        <v>-1.8825774605428336E-2</v>
      </c>
      <c r="G25" s="74"/>
      <c r="H25" s="74"/>
    </row>
    <row r="26" spans="1:31" x14ac:dyDescent="0.35">
      <c r="A26" s="73" t="s">
        <v>61</v>
      </c>
      <c r="D26" s="74">
        <f>(((('Firm demography (areas)'!D14+'Firm demography (areas)'!I14+'Firm demography (areas)'!N14)/'Firm demography (areas)'!O$18)+1)^(1/3))-1</f>
        <v>5.4606453210030992E-3</v>
      </c>
      <c r="E26" s="75" t="s">
        <v>68</v>
      </c>
      <c r="G26" s="74"/>
      <c r="H26" s="75"/>
    </row>
    <row r="27" spans="1:31" x14ac:dyDescent="0.35">
      <c r="A27" s="73" t="s">
        <v>62</v>
      </c>
      <c r="D27" s="74">
        <f>-((((('Firm demography (areas)'!E15+'Firm demography (areas)'!J15+'Firm demography (areas)'!O15)/'Firm demography (areas)'!O$18)+1)^(1/3))-1)</f>
        <v>-8.8352431870111214E-3</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6.7510628024033181E-2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8.1376668072700609E-2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2021-02-08T09:45:14Z</cp:lastPrinted>
  <dcterms:created xsi:type="dcterms:W3CDTF">2015-07-31T08:03:13Z</dcterms:created>
  <dcterms:modified xsi:type="dcterms:W3CDTF">2021-03-09T10:25:25Z</dcterms:modified>
</cp:coreProperties>
</file>